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7925" windowHeight="8850"/>
  </bookViews>
  <sheets>
    <sheet name="Merkkrat" sheetId="4" r:id="rId1"/>
    <sheet name="Pinolenkrat" sheetId="6" r:id="rId2"/>
  </sheets>
  <calcPr calcId="162913"/>
</workbook>
</file>

<file path=xl/calcChain.xml><?xml version="1.0" encoding="utf-8"?>
<calcChain xmlns="http://schemas.openxmlformats.org/spreadsheetml/2006/main">
  <c r="C13" i="6" l="1"/>
  <c r="C9" i="6" s="1"/>
  <c r="F8" i="6"/>
  <c r="C8" i="6"/>
  <c r="C13" i="4"/>
  <c r="C9" i="4" s="1"/>
  <c r="F8" i="4"/>
  <c r="C8" i="4"/>
  <c r="C10" i="6" l="1"/>
  <c r="C11" i="6" s="1"/>
  <c r="C10" i="4"/>
  <c r="C11" i="4" s="1"/>
  <c r="C24" i="6" l="1"/>
  <c r="C12" i="6"/>
  <c r="C29" i="6" s="1"/>
  <c r="C24" i="4"/>
  <c r="C12" i="4"/>
  <c r="C29" i="4" s="1"/>
  <c r="C28" i="6" l="1"/>
  <c r="F9" i="6"/>
  <c r="G9" i="6"/>
  <c r="C30" i="6"/>
  <c r="C28" i="4"/>
  <c r="F9" i="4"/>
  <c r="G9" i="4"/>
  <c r="C30" i="4"/>
  <c r="H9" i="4" l="1"/>
  <c r="H9" i="6"/>
</calcChain>
</file>

<file path=xl/sharedStrings.xml><?xml version="1.0" encoding="utf-8"?>
<sst xmlns="http://schemas.openxmlformats.org/spreadsheetml/2006/main" count="66" uniqueCount="27">
  <si>
    <t>Aantal flesjes per krat</t>
  </si>
  <si>
    <t>Foutmarge</t>
  </si>
  <si>
    <t>z-waarde</t>
  </si>
  <si>
    <t>Input</t>
  </si>
  <si>
    <t>Totaal aantal flesjes</t>
  </si>
  <si>
    <t>Schatting kans fout flesje</t>
  </si>
  <si>
    <t>Totaal te controleren flesjes</t>
  </si>
  <si>
    <t>Aantal foute flesjes</t>
  </si>
  <si>
    <t>Output</t>
  </si>
  <si>
    <t>Hidden Input</t>
  </si>
  <si>
    <t>Hidden Output</t>
  </si>
  <si>
    <t>Stap 1</t>
  </si>
  <si>
    <t>Stap 2</t>
  </si>
  <si>
    <t>n (oneindige populatie)</t>
  </si>
  <si>
    <t>correctie factor populatie</t>
  </si>
  <si>
    <t>n (eindige populatie)</t>
  </si>
  <si>
    <t>Alfa</t>
  </si>
  <si>
    <t>Hoe breed is het interval?</t>
  </si>
  <si>
    <t>Hoeveel flesjes zitten er in één krat?</t>
  </si>
  <si>
    <t>Hoe groot is de kans dat de werkelijke vervuiling buiten het interval valt?</t>
  </si>
  <si>
    <t>Wat is je eerste schatting voor de kans op vervuiling?</t>
  </si>
  <si>
    <t>Vervuiling minimaal</t>
  </si>
  <si>
    <t>Vervuiling maximaal</t>
  </si>
  <si>
    <t>Voorspelde vervuiling</t>
  </si>
  <si>
    <t>Initialisatie</t>
  </si>
  <si>
    <t>Totaal aantal kratjes</t>
  </si>
  <si>
    <t>Te controleren kratjes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</si>
</sst>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4"/>
    <xf numFmtId="0" fontId="3" fillId="3" borderId="1" xfId="3"/>
    <xf numFmtId="0" fontId="2" fillId="2" borderId="1" xfId="2"/>
    <xf numFmtId="9" fontId="2" fillId="2" borderId="1" xfId="2" applyNumberFormat="1"/>
    <xf numFmtId="0" fontId="6" fillId="0" borderId="0" xfId="0" applyFont="1"/>
    <xf numFmtId="0" fontId="0" fillId="0" borderId="2" xfId="0" applyBorder="1"/>
    <xf numFmtId="0" fontId="0" fillId="0" borderId="0" xfId="0" applyBorder="1"/>
    <xf numFmtId="0" fontId="5" fillId="0" borderId="0" xfId="0" applyFont="1"/>
    <xf numFmtId="164" fontId="3" fillId="3" borderId="1" xfId="3" applyNumberFormat="1"/>
    <xf numFmtId="164" fontId="0" fillId="0" borderId="0" xfId="1" applyNumberFormat="1" applyFont="1"/>
    <xf numFmtId="2" fontId="3" fillId="3" borderId="1" xfId="3" applyNumberFormat="1"/>
    <xf numFmtId="10" fontId="0" fillId="0" borderId="0" xfId="0" applyNumberFormat="1"/>
    <xf numFmtId="9" fontId="3" fillId="3" borderId="1" xfId="1" applyFont="1" applyFill="1" applyBorder="1"/>
    <xf numFmtId="0" fontId="3" fillId="3" borderId="1" xfId="3" applyProtection="1">
      <protection locked="0"/>
    </xf>
    <xf numFmtId="164" fontId="2" fillId="2" borderId="1" xfId="1" applyNumberFormat="1" applyFont="1" applyFill="1" applyBorder="1" applyProtection="1">
      <protection hidden="1"/>
    </xf>
    <xf numFmtId="0" fontId="2" fillId="2" borderId="1" xfId="2" applyNumberFormat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2" borderId="1" xfId="2" applyProtection="1">
      <protection hidden="1"/>
    </xf>
  </cellXfs>
  <cellStyles count="5">
    <cellStyle name="Berekening" xfId="3" builtinId="22"/>
    <cellStyle name="Invoer" xfId="2" builtinId="20"/>
    <cellStyle name="Procent" xfId="1" builtinId="5"/>
    <cellStyle name="Standaard" xfId="0" builtinId="0"/>
    <cellStyle name="Verklarende tekst" xfId="4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topLeftCell="A21" workbookViewId="0">
      <selection activeCell="C30" sqref="C30"/>
    </sheetView>
  </sheetViews>
  <sheetFormatPr defaultColWidth="0" defaultRowHeight="15" zeroHeight="1" x14ac:dyDescent="0.25"/>
  <cols>
    <col min="1" max="1" width="9.140625" customWidth="1"/>
    <col min="2" max="2" width="26.5703125" bestFit="1" customWidth="1"/>
    <col min="3" max="3" width="25.28515625" customWidth="1"/>
    <col min="4" max="4" width="24.5703125" customWidth="1"/>
    <col min="5" max="5" width="26.42578125" hidden="1" customWidth="1"/>
    <col min="6" max="6" width="14.85546875" hidden="1" customWidth="1"/>
    <col min="7" max="7" width="14.140625" hidden="1" customWidth="1"/>
    <col min="8" max="11" width="0" hidden="1" customWidth="1"/>
    <col min="12" max="16384" width="9.140625" hidden="1"/>
  </cols>
  <sheetData>
    <row r="1" spans="1:11" ht="21" hidden="1" x14ac:dyDescent="0.35">
      <c r="B1" s="5" t="s">
        <v>9</v>
      </c>
    </row>
    <row r="2" spans="1:11" hidden="1" x14ac:dyDescent="0.25">
      <c r="B2" s="3" t="s">
        <v>0</v>
      </c>
      <c r="C2" s="3">
        <v>24</v>
      </c>
      <c r="D2" s="1" t="s">
        <v>18</v>
      </c>
      <c r="E2" s="1"/>
    </row>
    <row r="3" spans="1:11" hidden="1" x14ac:dyDescent="0.25">
      <c r="B3" s="3" t="s">
        <v>16</v>
      </c>
      <c r="C3" s="4">
        <v>0.05</v>
      </c>
      <c r="D3" s="1" t="s">
        <v>19</v>
      </c>
      <c r="E3" s="1"/>
    </row>
    <row r="4" spans="1:11" hidden="1" x14ac:dyDescent="0.25">
      <c r="B4" s="3" t="s">
        <v>1</v>
      </c>
      <c r="C4" s="4">
        <v>0.03</v>
      </c>
      <c r="D4" s="1" t="s">
        <v>17</v>
      </c>
      <c r="E4" s="1"/>
    </row>
    <row r="5" spans="1:11" hidden="1" x14ac:dyDescent="0.25">
      <c r="B5" s="3" t="s">
        <v>5</v>
      </c>
      <c r="C5" s="4">
        <v>0.5</v>
      </c>
      <c r="D5" s="1" t="s">
        <v>20</v>
      </c>
      <c r="E5" s="1"/>
    </row>
    <row r="6" spans="1:11" hidden="1" x14ac:dyDescent="0.25"/>
    <row r="7" spans="1:11" ht="21" hidden="1" x14ac:dyDescent="0.35">
      <c r="B7" s="5" t="s">
        <v>10</v>
      </c>
    </row>
    <row r="8" spans="1:11" hidden="1" x14ac:dyDescent="0.25">
      <c r="B8" s="2" t="s">
        <v>4</v>
      </c>
      <c r="C8" s="2">
        <f>C23*C2</f>
        <v>0</v>
      </c>
      <c r="D8">
        <v>62400</v>
      </c>
      <c r="F8" s="2" t="str">
        <f>TEXT(100%-C3, "00%") &amp; " Betrouwbaarheids interval"</f>
        <v>95% Betrouwbaarheids interval</v>
      </c>
      <c r="G8" s="2"/>
      <c r="K8" s="12"/>
    </row>
    <row r="9" spans="1:11" hidden="1" x14ac:dyDescent="0.25">
      <c r="B9" s="2" t="s">
        <v>13</v>
      </c>
      <c r="C9" s="11">
        <f>(C13^2*C19*(1-C19))/(C18^2)</f>
        <v>864.3282346561781</v>
      </c>
      <c r="D9">
        <v>384.14588206941266</v>
      </c>
      <c r="F9" s="9" t="e">
        <f>C29-C13*SQRT((C29*(1-C29))/(C9))</f>
        <v>#VALUE!</v>
      </c>
      <c r="G9" s="9" t="e">
        <f>C29+C13*SQRT((C29*(1-C29))/(C9))</f>
        <v>#VALUE!</v>
      </c>
      <c r="H9" s="1" t="e">
        <f>"Er is " &amp; TEXT(100%-C3, "00%") &amp; " zekerheid dat het percentage vervuiling tussen de " &amp; TEXT(F9, "0,0%") &amp; " en de " &amp;TEXT(G9, "0,0%") &amp; " ligt."</f>
        <v>#VALUE!</v>
      </c>
    </row>
    <row r="10" spans="1:11" hidden="1" x14ac:dyDescent="0.25">
      <c r="B10" s="2" t="s">
        <v>14</v>
      </c>
      <c r="C10" s="11">
        <f>C8/(C9+C8-1)</f>
        <v>0</v>
      </c>
      <c r="D10">
        <v>0.99389731309754525</v>
      </c>
    </row>
    <row r="11" spans="1:11" hidden="1" x14ac:dyDescent="0.25">
      <c r="B11" s="2" t="s">
        <v>15</v>
      </c>
      <c r="C11" s="2">
        <f>ROUNDUP(C9*C10,0)</f>
        <v>0</v>
      </c>
      <c r="D11">
        <v>382</v>
      </c>
    </row>
    <row r="12" spans="1:11" hidden="1" x14ac:dyDescent="0.25">
      <c r="B12" s="2" t="s">
        <v>6</v>
      </c>
      <c r="C12" s="2">
        <f>ROUNDUP(C11/C2,0)*C2</f>
        <v>0</v>
      </c>
      <c r="D12">
        <v>384</v>
      </c>
    </row>
    <row r="13" spans="1:11" hidden="1" x14ac:dyDescent="0.25">
      <c r="A13" s="7"/>
      <c r="B13" s="2" t="s">
        <v>2</v>
      </c>
      <c r="C13" s="11">
        <f>ABS(NORMINV((C3)/2,0,1))</f>
        <v>1.9599639845400538</v>
      </c>
      <c r="D13" s="7">
        <v>1.9599639845400545</v>
      </c>
      <c r="E13" s="7"/>
      <c r="F13" s="7"/>
    </row>
    <row r="14" spans="1:11" hidden="1" x14ac:dyDescent="0.25"/>
    <row r="15" spans="1:11" hidden="1" x14ac:dyDescent="0.25">
      <c r="A15" s="6"/>
      <c r="B15" s="6"/>
      <c r="C15" s="6"/>
      <c r="D15" s="6"/>
      <c r="E15" s="6"/>
      <c r="F15" s="6"/>
      <c r="G15" s="6"/>
    </row>
    <row r="16" spans="1:11" hidden="1" x14ac:dyDescent="0.25"/>
    <row r="17" spans="1:9" ht="21" hidden="1" x14ac:dyDescent="0.35">
      <c r="B17" s="5" t="s">
        <v>24</v>
      </c>
    </row>
    <row r="18" spans="1:9" hidden="1" x14ac:dyDescent="0.25">
      <c r="A18" s="8" t="s">
        <v>3</v>
      </c>
      <c r="B18" s="3" t="s">
        <v>1</v>
      </c>
      <c r="C18" s="13">
        <v>0.02</v>
      </c>
      <c r="D18" s="1"/>
    </row>
    <row r="19" spans="1:9" hidden="1" x14ac:dyDescent="0.25">
      <c r="A19" s="8" t="s">
        <v>3</v>
      </c>
      <c r="B19" s="3" t="s">
        <v>5</v>
      </c>
      <c r="C19" s="13">
        <v>0.1</v>
      </c>
      <c r="D19" s="1"/>
    </row>
    <row r="20" spans="1:9" hidden="1" x14ac:dyDescent="0.25"/>
    <row r="21" spans="1:9" x14ac:dyDescent="0.25">
      <c r="A21" s="17"/>
      <c r="B21" s="17"/>
    </row>
    <row r="22" spans="1:9" ht="21" x14ac:dyDescent="0.35">
      <c r="A22" s="17"/>
      <c r="B22" s="18" t="s">
        <v>11</v>
      </c>
    </row>
    <row r="23" spans="1:9" x14ac:dyDescent="0.25">
      <c r="A23" s="19" t="s">
        <v>3</v>
      </c>
      <c r="B23" s="20" t="s">
        <v>25</v>
      </c>
      <c r="C23" s="14">
        <v>0</v>
      </c>
    </row>
    <row r="24" spans="1:9" x14ac:dyDescent="0.25">
      <c r="A24" s="19" t="s">
        <v>8</v>
      </c>
      <c r="B24" s="20" t="s">
        <v>26</v>
      </c>
      <c r="C24" s="16" t="str">
        <f>IF(ROUNDUP(C11/C2, 0)=0,"Voer input in bij stap 1",ROUNDUP(C11/C2, 0))</f>
        <v>Voer input in bij stap 1</v>
      </c>
    </row>
    <row r="25" spans="1:9" x14ac:dyDescent="0.25">
      <c r="A25" s="17"/>
      <c r="B25" s="17"/>
    </row>
    <row r="26" spans="1:9" ht="21" x14ac:dyDescent="0.35">
      <c r="A26" s="17"/>
      <c r="B26" s="18" t="s">
        <v>12</v>
      </c>
      <c r="E26" s="10"/>
      <c r="F26" s="10"/>
      <c r="G26" s="10"/>
      <c r="H26" s="10"/>
      <c r="I26" s="10"/>
    </row>
    <row r="27" spans="1:9" x14ac:dyDescent="0.25">
      <c r="A27" s="19" t="s">
        <v>3</v>
      </c>
      <c r="B27" s="20" t="s">
        <v>7</v>
      </c>
      <c r="C27" s="14">
        <v>0</v>
      </c>
    </row>
    <row r="28" spans="1:9" x14ac:dyDescent="0.25">
      <c r="A28" s="19" t="s">
        <v>8</v>
      </c>
      <c r="B28" s="20" t="s">
        <v>21</v>
      </c>
      <c r="C28" s="15" t="str">
        <f>IFERROR(C29-C13*SQRT((C29*(1-C29))/(C9)),"Voer input in bij stap 1")</f>
        <v>Voer input in bij stap 1</v>
      </c>
    </row>
    <row r="29" spans="1:9" x14ac:dyDescent="0.25">
      <c r="A29" s="17"/>
      <c r="B29" s="20" t="s">
        <v>23</v>
      </c>
      <c r="C29" s="15" t="str">
        <f>IFERROR(C27/C12,"Voer input in bij stap 1")</f>
        <v>Voer input in bij stap 1</v>
      </c>
    </row>
    <row r="30" spans="1:9" x14ac:dyDescent="0.25">
      <c r="A30" s="17"/>
      <c r="B30" s="20" t="s">
        <v>22</v>
      </c>
      <c r="C30" s="15" t="str">
        <f>IFERROR(C29+C13*SQRT((C29*(1-C29))/(C9)),"Voer input in bij stap 1")</f>
        <v>Voer input in bij stap 1</v>
      </c>
    </row>
    <row r="31" spans="1:9" x14ac:dyDescent="0.25">
      <c r="A31" s="17"/>
      <c r="B31" s="17"/>
    </row>
    <row r="32" spans="1:9" x14ac:dyDescent="0.25">
      <c r="A32" s="17"/>
      <c r="B32" s="17"/>
    </row>
    <row r="33" spans="1:2" x14ac:dyDescent="0.25">
      <c r="A33" s="17"/>
      <c r="B33" s="17"/>
    </row>
    <row r="34" spans="1:2" x14ac:dyDescent="0.25"/>
    <row r="35" spans="1:2" x14ac:dyDescent="0.25"/>
    <row r="36" spans="1:2" x14ac:dyDescent="0.25"/>
    <row r="37" spans="1:2" x14ac:dyDescent="0.25"/>
  </sheetData>
  <sheetProtection password="C897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opLeftCell="A21" workbookViewId="0">
      <selection activeCell="D33" sqref="D33"/>
    </sheetView>
  </sheetViews>
  <sheetFormatPr defaultColWidth="0" defaultRowHeight="15" customHeight="1" zeroHeight="1" x14ac:dyDescent="0.25"/>
  <cols>
    <col min="1" max="1" width="9.140625" customWidth="1"/>
    <col min="2" max="2" width="26.5703125" bestFit="1" customWidth="1"/>
    <col min="3" max="3" width="25.28515625" customWidth="1"/>
    <col min="4" max="4" width="24.5703125" customWidth="1"/>
    <col min="5" max="5" width="26.42578125" hidden="1" customWidth="1"/>
    <col min="6" max="6" width="14.85546875" hidden="1" customWidth="1"/>
    <col min="7" max="7" width="14.140625" hidden="1" customWidth="1"/>
    <col min="8" max="11" width="0" hidden="1" customWidth="1"/>
    <col min="12" max="16384" width="9.140625" hidden="1"/>
  </cols>
  <sheetData>
    <row r="1" spans="1:11" ht="21" hidden="1" x14ac:dyDescent="0.35">
      <c r="B1" s="5" t="s">
        <v>9</v>
      </c>
    </row>
    <row r="2" spans="1:11" hidden="1" x14ac:dyDescent="0.25">
      <c r="B2" s="3" t="s">
        <v>0</v>
      </c>
      <c r="C2" s="3">
        <v>24</v>
      </c>
      <c r="D2" s="1" t="s">
        <v>18</v>
      </c>
      <c r="E2" s="1"/>
    </row>
    <row r="3" spans="1:11" hidden="1" x14ac:dyDescent="0.25">
      <c r="B3" s="3" t="s">
        <v>16</v>
      </c>
      <c r="C3" s="4">
        <v>0.05</v>
      </c>
      <c r="D3" s="1" t="s">
        <v>19</v>
      </c>
      <c r="E3" s="1"/>
    </row>
    <row r="4" spans="1:11" hidden="1" x14ac:dyDescent="0.25">
      <c r="B4" s="3" t="s">
        <v>1</v>
      </c>
      <c r="C4" s="4">
        <v>0.03</v>
      </c>
      <c r="D4" s="1" t="s">
        <v>17</v>
      </c>
      <c r="E4" s="1"/>
    </row>
    <row r="5" spans="1:11" hidden="1" x14ac:dyDescent="0.25">
      <c r="B5" s="3" t="s">
        <v>5</v>
      </c>
      <c r="C5" s="4">
        <v>0.5</v>
      </c>
      <c r="D5" s="1" t="s">
        <v>20</v>
      </c>
      <c r="E5" s="1"/>
    </row>
    <row r="6" spans="1:11" hidden="1" x14ac:dyDescent="0.25"/>
    <row r="7" spans="1:11" ht="21" hidden="1" x14ac:dyDescent="0.35">
      <c r="B7" s="5" t="s">
        <v>10</v>
      </c>
    </row>
    <row r="8" spans="1:11" hidden="1" x14ac:dyDescent="0.25">
      <c r="B8" s="2" t="s">
        <v>4</v>
      </c>
      <c r="C8" s="2">
        <f>C23*C2</f>
        <v>0</v>
      </c>
      <c r="D8">
        <v>62400</v>
      </c>
      <c r="F8" s="2" t="str">
        <f>TEXT(100%-C3, "00%") &amp; " Betrouwbaarheids interval"</f>
        <v>95% Betrouwbaarheids interval</v>
      </c>
      <c r="G8" s="2"/>
      <c r="K8" s="12"/>
    </row>
    <row r="9" spans="1:11" hidden="1" x14ac:dyDescent="0.25">
      <c r="B9" s="2" t="s">
        <v>13</v>
      </c>
      <c r="C9" s="11">
        <f>(C13^2*C19*(1-C19))/(C18^2)</f>
        <v>1800.6838222003705</v>
      </c>
      <c r="D9">
        <v>384.14588206941266</v>
      </c>
      <c r="F9" s="9" t="e">
        <f>C29-C13*SQRT((C29*(1-C29))/(C9))</f>
        <v>#VALUE!</v>
      </c>
      <c r="G9" s="9" t="e">
        <f>C29+C13*SQRT((C29*(1-C29))/(C9))</f>
        <v>#VALUE!</v>
      </c>
      <c r="H9" s="1" t="e">
        <f>"Er is " &amp; TEXT(100%-C3, "00%") &amp; " zekerheid dat het percentage vervuiling tussen de " &amp; TEXT(F9, "0,0%") &amp; " en de " &amp;TEXT(G9, "0,0%") &amp; " ligt."</f>
        <v>#VALUE!</v>
      </c>
    </row>
    <row r="10" spans="1:11" hidden="1" x14ac:dyDescent="0.25">
      <c r="B10" s="2" t="s">
        <v>14</v>
      </c>
      <c r="C10" s="11">
        <f>C8/(C9+C8-1)</f>
        <v>0</v>
      </c>
      <c r="D10">
        <v>0.99389731309754525</v>
      </c>
    </row>
    <row r="11" spans="1:11" hidden="1" x14ac:dyDescent="0.25">
      <c r="B11" s="2" t="s">
        <v>15</v>
      </c>
      <c r="C11" s="2">
        <f>ROUNDUP(C9*C10,0)</f>
        <v>0</v>
      </c>
      <c r="D11">
        <v>382</v>
      </c>
    </row>
    <row r="12" spans="1:11" hidden="1" x14ac:dyDescent="0.25">
      <c r="B12" s="2" t="s">
        <v>6</v>
      </c>
      <c r="C12" s="2">
        <f>ROUNDUP(C11/C2,0)*C2</f>
        <v>0</v>
      </c>
      <c r="D12">
        <v>384</v>
      </c>
    </row>
    <row r="13" spans="1:11" hidden="1" x14ac:dyDescent="0.25">
      <c r="A13" s="7"/>
      <c r="B13" s="2" t="s">
        <v>2</v>
      </c>
      <c r="C13" s="11">
        <f>ABS(NORMINV((C3)/2,0,1))</f>
        <v>1.9599639845400538</v>
      </c>
      <c r="D13" s="7">
        <v>1.9599639845400545</v>
      </c>
      <c r="E13" s="7"/>
      <c r="F13" s="7"/>
    </row>
    <row r="14" spans="1:11" hidden="1" x14ac:dyDescent="0.25"/>
    <row r="15" spans="1:11" hidden="1" x14ac:dyDescent="0.25">
      <c r="A15" s="6"/>
      <c r="B15" s="6"/>
      <c r="C15" s="6"/>
      <c r="D15" s="6"/>
      <c r="E15" s="6"/>
      <c r="F15" s="6"/>
      <c r="G15" s="6"/>
    </row>
    <row r="16" spans="1:11" hidden="1" x14ac:dyDescent="0.25"/>
    <row r="17" spans="1:9" ht="21" hidden="1" x14ac:dyDescent="0.35">
      <c r="B17" s="5" t="s">
        <v>24</v>
      </c>
    </row>
    <row r="18" spans="1:9" hidden="1" x14ac:dyDescent="0.25">
      <c r="A18" s="8" t="s">
        <v>3</v>
      </c>
      <c r="B18" s="3" t="s">
        <v>1</v>
      </c>
      <c r="C18" s="13">
        <v>0.02</v>
      </c>
      <c r="D18" s="1"/>
    </row>
    <row r="19" spans="1:9" hidden="1" x14ac:dyDescent="0.25">
      <c r="A19" s="8" t="s">
        <v>3</v>
      </c>
      <c r="B19" s="3" t="s">
        <v>5</v>
      </c>
      <c r="C19" s="13">
        <v>0.25</v>
      </c>
      <c r="D19" s="1"/>
    </row>
    <row r="20" spans="1:9" hidden="1" x14ac:dyDescent="0.25"/>
    <row r="21" spans="1:9" x14ac:dyDescent="0.25">
      <c r="A21" s="17"/>
      <c r="B21" s="17"/>
    </row>
    <row r="22" spans="1:9" ht="21" x14ac:dyDescent="0.35">
      <c r="A22" s="17"/>
      <c r="B22" s="18" t="s">
        <v>11</v>
      </c>
    </row>
    <row r="23" spans="1:9" x14ac:dyDescent="0.25">
      <c r="A23" s="19" t="s">
        <v>3</v>
      </c>
      <c r="B23" s="20" t="s">
        <v>25</v>
      </c>
      <c r="C23" s="14">
        <v>0</v>
      </c>
    </row>
    <row r="24" spans="1:9" x14ac:dyDescent="0.25">
      <c r="A24" s="19" t="s">
        <v>8</v>
      </c>
      <c r="B24" s="20" t="s">
        <v>26</v>
      </c>
      <c r="C24" s="16" t="str">
        <f>IF(ROUNDUP(C11/C2, 0)=0,"Voer input in bij stap 1",ROUNDUP(C11/C2, 0))</f>
        <v>Voer input in bij stap 1</v>
      </c>
    </row>
    <row r="25" spans="1:9" x14ac:dyDescent="0.25">
      <c r="A25" s="17"/>
      <c r="B25" s="17"/>
    </row>
    <row r="26" spans="1:9" ht="21" x14ac:dyDescent="0.35">
      <c r="A26" s="17"/>
      <c r="B26" s="18" t="s">
        <v>12</v>
      </c>
      <c r="E26" s="10"/>
      <c r="F26" s="10"/>
      <c r="G26" s="10"/>
      <c r="H26" s="10"/>
      <c r="I26" s="10"/>
    </row>
    <row r="27" spans="1:9" x14ac:dyDescent="0.25">
      <c r="A27" s="19" t="s">
        <v>3</v>
      </c>
      <c r="B27" s="20" t="s">
        <v>7</v>
      </c>
      <c r="C27" s="14">
        <v>0</v>
      </c>
    </row>
    <row r="28" spans="1:9" x14ac:dyDescent="0.25">
      <c r="A28" s="19" t="s">
        <v>8</v>
      </c>
      <c r="B28" s="20" t="s">
        <v>21</v>
      </c>
      <c r="C28" s="15" t="str">
        <f>IFERROR(C29-C13*SQRT((C29*(1-C29))/(C9)),"Voer input in bij stap 1")</f>
        <v>Voer input in bij stap 1</v>
      </c>
    </row>
    <row r="29" spans="1:9" x14ac:dyDescent="0.25">
      <c r="A29" s="17"/>
      <c r="B29" s="20" t="s">
        <v>23</v>
      </c>
      <c r="C29" s="15" t="str">
        <f>IFERROR(C27/C12,"Voer input in bij stap 1")</f>
        <v>Voer input in bij stap 1</v>
      </c>
    </row>
    <row r="30" spans="1:9" x14ac:dyDescent="0.25">
      <c r="A30" s="17"/>
      <c r="B30" s="20" t="s">
        <v>22</v>
      </c>
      <c r="C30" s="15" t="str">
        <f>IFERROR(C29+C13*SQRT((C29*(1-C29))/(C9)),"Voer input in bij stap 1")</f>
        <v>Voer input in bij stap 1</v>
      </c>
    </row>
    <row r="31" spans="1:9" x14ac:dyDescent="0.25">
      <c r="A31" s="17"/>
      <c r="B31" s="17"/>
    </row>
    <row r="32" spans="1:9" x14ac:dyDescent="0.25">
      <c r="A32" s="17"/>
      <c r="B32" s="17"/>
    </row>
    <row r="33" spans="1:2" x14ac:dyDescent="0.25">
      <c r="A33" s="17"/>
      <c r="B33" s="17"/>
    </row>
    <row r="34" spans="1:2" x14ac:dyDescent="0.25"/>
    <row r="35" spans="1:2" x14ac:dyDescent="0.25"/>
    <row r="36" spans="1:2" x14ac:dyDescent="0.25"/>
    <row r="37" spans="1:2" x14ac:dyDescent="0.25"/>
  </sheetData>
  <sheetProtection password="C897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Merkkrat</vt:lpstr>
      <vt:lpstr>Pinolenkrat</vt:lpstr>
    </vt:vector>
  </TitlesOfParts>
  <Company>Capgemini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jkromwij</dc:creator>
  <cp:lastModifiedBy>Raymon van der Palen</cp:lastModifiedBy>
  <dcterms:created xsi:type="dcterms:W3CDTF">2014-11-25T09:54:46Z</dcterms:created>
  <dcterms:modified xsi:type="dcterms:W3CDTF">2017-12-08T16:23:31Z</dcterms:modified>
</cp:coreProperties>
</file>